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1"/>
  </bookViews>
  <sheets>
    <sheet name="Daten Lampen" sheetId="1" r:id="rId1"/>
    <sheet name="VergleichETA0,90" sheetId="2" r:id="rId2"/>
    <sheet name="VergleichETA0,86 " sheetId="3" r:id="rId3"/>
  </sheets>
  <definedNames/>
  <calcPr fullCalcOnLoad="1"/>
</workbook>
</file>

<file path=xl/sharedStrings.xml><?xml version="1.0" encoding="utf-8"?>
<sst xmlns="http://schemas.openxmlformats.org/spreadsheetml/2006/main" count="158" uniqueCount="79">
  <si>
    <t>Glühlampe - pro und kontra</t>
  </si>
  <si>
    <t>Bezeichnung</t>
  </si>
  <si>
    <t>Lampenart</t>
  </si>
  <si>
    <t>Dim.</t>
  </si>
  <si>
    <t>Glühlampe</t>
  </si>
  <si>
    <t>Technische Daten</t>
  </si>
  <si>
    <t xml:space="preserve">   V</t>
  </si>
  <si>
    <t>Leistung</t>
  </si>
  <si>
    <t xml:space="preserve">  W</t>
  </si>
  <si>
    <t>"Energiesparlampe"</t>
  </si>
  <si>
    <t>Verlustleistung</t>
  </si>
  <si>
    <t>Energieeinsparung</t>
  </si>
  <si>
    <t xml:space="preserve">  %</t>
  </si>
  <si>
    <t>propagierte</t>
  </si>
  <si>
    <t>Lebensdauer</t>
  </si>
  <si>
    <t xml:space="preserve"> 1)                 1000</t>
  </si>
  <si>
    <t>durch Hersteller</t>
  </si>
  <si>
    <t>drastisch gesenkt</t>
  </si>
  <si>
    <t>Entsorgung</t>
  </si>
  <si>
    <t>normal</t>
  </si>
  <si>
    <t>Sondermüll (Hg!!!)</t>
  </si>
  <si>
    <t xml:space="preserve">Anwendungsbeispiel: Beleuchtung je 3 Lampen gleicher Lichtleistung im </t>
  </si>
  <si>
    <t xml:space="preserve">Anwendungsbeispiel Berechnung Energieverbrauch: </t>
  </si>
  <si>
    <t>kWh/a</t>
  </si>
  <si>
    <t xml:space="preserve"> 4 Benutzungsstunden</t>
  </si>
  <si>
    <t>Std./a</t>
  </si>
  <si>
    <t>Elektroenergieverbrauch</t>
  </si>
  <si>
    <t>nutzbare Heizenergie</t>
  </si>
  <si>
    <t>2. übrige Zeit (Juni-August)</t>
  </si>
  <si>
    <t xml:space="preserve">1. Heizzeit (Sept.-Mai) </t>
  </si>
  <si>
    <t xml:space="preserve"> 1,5 Benutzungsstunden</t>
  </si>
  <si>
    <t>Energieverluste</t>
  </si>
  <si>
    <t>kWh</t>
  </si>
  <si>
    <t>Tage/a</t>
  </si>
  <si>
    <t>Gesamtenergieverbrauch</t>
  </si>
  <si>
    <t>Bearbeiter: Dipl.-Ing. Peter Kuhlow, Elektrowärme, 19370 Parchim</t>
  </si>
  <si>
    <t>Lichtstrom</t>
  </si>
  <si>
    <t>Gesamtwirkungsgrad</t>
  </si>
  <si>
    <t>Beleuchtung</t>
  </si>
  <si>
    <t xml:space="preserve">                   Wohnzimmer mit Heizung (Erdgaskessel) Thermostat-Regelung</t>
  </si>
  <si>
    <t xml:space="preserve">  lm</t>
  </si>
  <si>
    <t>Wirkungsgrad Heizungsanlage</t>
  </si>
  <si>
    <t>Einsparung Heizenergie bei</t>
  </si>
  <si>
    <t>(Licht+Heizung) aus 1. und 2.</t>
  </si>
  <si>
    <t>davon Lichtenergie</t>
  </si>
  <si>
    <t>Fazit: Nur in nicht beheizten Räumen und in der heizfreien Zeit (2. Periode)</t>
  </si>
  <si>
    <t>tatsächliche Energieeinsparung (%)</t>
  </si>
  <si>
    <t>propagierte Energieeinsparung (%)</t>
  </si>
  <si>
    <t>Werte bei Nennspannung</t>
  </si>
  <si>
    <t>Nennspannung</t>
  </si>
  <si>
    <t xml:space="preserve">  Std.</t>
  </si>
  <si>
    <t>Anzahl Lampen</t>
  </si>
  <si>
    <t xml:space="preserve">   W</t>
  </si>
  <si>
    <t>Energiesparlampe</t>
  </si>
  <si>
    <t xml:space="preserve">ist die Glühlampe ein "Energieverschwender".                                  </t>
  </si>
  <si>
    <t>Jahresverbrauch Gaskessel (Heizung): normal 20.000 kWh/a</t>
  </si>
  <si>
    <t>Jahresverbrauch Elektroenergie: 3300 kWh/a</t>
  </si>
  <si>
    <t>Leistung/Lampe</t>
  </si>
  <si>
    <t>Verlustleistung/Lampe</t>
  </si>
  <si>
    <t>Stromstärke</t>
  </si>
  <si>
    <t xml:space="preserve">   A</t>
  </si>
  <si>
    <t>Scheinleistung</t>
  </si>
  <si>
    <t xml:space="preserve">   VA</t>
  </si>
  <si>
    <t>Leistungsfaktor</t>
  </si>
  <si>
    <t xml:space="preserve">    -</t>
  </si>
  <si>
    <t>dimmbar</t>
  </si>
  <si>
    <t>nicht dimmbar</t>
  </si>
  <si>
    <t>Lichtleistung           25 °C</t>
  </si>
  <si>
    <t>Lichtleistung           0 °C</t>
  </si>
  <si>
    <t>Lichtleistung        - 10 °C</t>
  </si>
  <si>
    <t>Nennleistung</t>
  </si>
  <si>
    <t xml:space="preserve">  lm / W</t>
  </si>
  <si>
    <t>Messung</t>
  </si>
  <si>
    <t>korrigiert</t>
  </si>
  <si>
    <t>auf 230 V</t>
  </si>
  <si>
    <t xml:space="preserve"> 21.02.2011</t>
  </si>
  <si>
    <t>im Winter ist die Energiebilanz der Glühbirne günstiger</t>
  </si>
  <si>
    <t>nur im Sommer trifft die behauptete Ersparnis zu</t>
  </si>
  <si>
    <t xml:space="preserve">Im Jahresschnitt ist die Energie-Ersparnis nur 6,8% statt 80% wie behauptet.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</si>
</sst>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8">
      <selection activeCell="C16" sqref="C16"/>
    </sheetView>
  </sheetViews>
  <sheetFormatPr defaultColWidth="11.421875" defaultRowHeight="12.75"/>
  <cols>
    <col min="1" max="1" width="26.140625" style="0" customWidth="1"/>
    <col min="3" max="3" width="20.7109375" style="0" customWidth="1"/>
    <col min="4" max="4" width="21.421875" style="0" customWidth="1"/>
  </cols>
  <sheetData>
    <row r="1" ht="23.25">
      <c r="A1" s="1" t="s">
        <v>0</v>
      </c>
    </row>
    <row r="2" spans="1:4" ht="15">
      <c r="A2" s="2" t="s">
        <v>35</v>
      </c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 t="s">
        <v>39</v>
      </c>
      <c r="B4" s="2"/>
      <c r="C4" s="2"/>
      <c r="D4" s="2"/>
    </row>
    <row r="5" spans="1:4" ht="15">
      <c r="A5" s="2"/>
      <c r="B5" s="2"/>
      <c r="C5" s="2"/>
      <c r="D5" s="2"/>
    </row>
    <row r="6" spans="1:4" ht="15">
      <c r="A6" s="2" t="s">
        <v>1</v>
      </c>
      <c r="B6" s="2" t="s">
        <v>3</v>
      </c>
      <c r="C6" s="2"/>
      <c r="D6" s="2"/>
    </row>
    <row r="7" spans="1:4" ht="15">
      <c r="A7" s="2"/>
      <c r="B7" s="2"/>
      <c r="C7" s="2"/>
      <c r="D7" s="2"/>
    </row>
    <row r="8" spans="1:6" ht="15.75">
      <c r="A8" s="3" t="s">
        <v>2</v>
      </c>
      <c r="B8" s="2"/>
      <c r="C8" s="2" t="s">
        <v>4</v>
      </c>
      <c r="D8" s="2" t="s">
        <v>9</v>
      </c>
      <c r="E8" s="2" t="s">
        <v>72</v>
      </c>
      <c r="F8" s="2" t="s">
        <v>73</v>
      </c>
    </row>
    <row r="9" spans="1:6" ht="15">
      <c r="A9" s="2"/>
      <c r="B9" s="2"/>
      <c r="C9" s="2" t="s">
        <v>65</v>
      </c>
      <c r="D9" s="2" t="s">
        <v>66</v>
      </c>
      <c r="E9" s="10" t="s">
        <v>75</v>
      </c>
      <c r="F9" s="2" t="s">
        <v>74</v>
      </c>
    </row>
    <row r="10" spans="1:5" ht="15.75">
      <c r="A10" s="3" t="s">
        <v>5</v>
      </c>
      <c r="B10" s="2"/>
      <c r="C10" s="2"/>
      <c r="D10" s="2"/>
      <c r="E10" s="2"/>
    </row>
    <row r="11" spans="1:6" ht="15">
      <c r="A11" s="9" t="s">
        <v>70</v>
      </c>
      <c r="B11" s="2" t="s">
        <v>52</v>
      </c>
      <c r="C11" s="2">
        <v>60</v>
      </c>
      <c r="D11" s="8">
        <v>12</v>
      </c>
      <c r="E11" s="2"/>
      <c r="F11" s="2"/>
    </row>
    <row r="12" spans="1:6" ht="15">
      <c r="A12" s="2" t="s">
        <v>7</v>
      </c>
      <c r="B12" s="2" t="s">
        <v>52</v>
      </c>
      <c r="C12" s="2">
        <v>60</v>
      </c>
      <c r="D12" s="8"/>
      <c r="E12" s="2">
        <v>11.06</v>
      </c>
      <c r="F12" s="2">
        <v>10.69</v>
      </c>
    </row>
    <row r="13" spans="1:6" ht="15">
      <c r="A13" s="2" t="s">
        <v>61</v>
      </c>
      <c r="B13" s="2" t="s">
        <v>62</v>
      </c>
      <c r="C13" s="2">
        <v>60</v>
      </c>
      <c r="D13" s="8"/>
      <c r="E13" s="2">
        <v>19.94</v>
      </c>
      <c r="F13" s="2">
        <v>19.27</v>
      </c>
    </row>
    <row r="14" spans="1:6" ht="15">
      <c r="A14" s="2" t="s">
        <v>63</v>
      </c>
      <c r="B14" s="2" t="s">
        <v>64</v>
      </c>
      <c r="C14" s="8">
        <f>C12/C13</f>
        <v>1</v>
      </c>
      <c r="D14" s="5"/>
      <c r="E14" s="2">
        <v>0.555</v>
      </c>
      <c r="F14" s="2">
        <v>0.555</v>
      </c>
    </row>
    <row r="15" spans="1:6" ht="15">
      <c r="A15" s="2" t="s">
        <v>49</v>
      </c>
      <c r="B15" s="2" t="s">
        <v>6</v>
      </c>
      <c r="C15" s="2">
        <v>230</v>
      </c>
      <c r="D15" s="2">
        <v>230</v>
      </c>
      <c r="E15" s="2">
        <v>238</v>
      </c>
      <c r="F15" s="2">
        <v>230</v>
      </c>
    </row>
    <row r="16" spans="1:6" ht="15">
      <c r="A16" s="2" t="s">
        <v>59</v>
      </c>
      <c r="B16" s="2" t="s">
        <v>60</v>
      </c>
      <c r="C16" s="5">
        <v>0.261</v>
      </c>
      <c r="D16" s="5"/>
      <c r="E16" s="2">
        <v>0.0838</v>
      </c>
      <c r="F16" s="2">
        <v>0.081</v>
      </c>
    </row>
    <row r="17" spans="1:5" ht="15">
      <c r="A17" s="2" t="s">
        <v>67</v>
      </c>
      <c r="B17" s="2" t="s">
        <v>8</v>
      </c>
      <c r="C17" s="2">
        <v>3</v>
      </c>
      <c r="D17" s="8">
        <v>3</v>
      </c>
      <c r="E17" s="2"/>
    </row>
    <row r="18" spans="1:5" ht="15">
      <c r="A18" s="2" t="s">
        <v>68</v>
      </c>
      <c r="B18" s="2" t="s">
        <v>8</v>
      </c>
      <c r="C18" s="2">
        <v>3</v>
      </c>
      <c r="D18" s="2">
        <v>1.8</v>
      </c>
      <c r="E18" s="2"/>
    </row>
    <row r="19" spans="1:5" ht="15">
      <c r="A19" s="2" t="s">
        <v>69</v>
      </c>
      <c r="B19" s="2" t="s">
        <v>8</v>
      </c>
      <c r="C19" s="2">
        <v>3</v>
      </c>
      <c r="D19" s="8">
        <v>1</v>
      </c>
      <c r="E19" s="2"/>
    </row>
    <row r="20" spans="1:5" ht="15">
      <c r="A20" s="2" t="s">
        <v>10</v>
      </c>
      <c r="B20" s="2" t="s">
        <v>8</v>
      </c>
      <c r="C20" s="2">
        <v>57</v>
      </c>
      <c r="D20" s="2">
        <v>9</v>
      </c>
      <c r="E20" s="2"/>
    </row>
    <row r="21" spans="1:5" ht="15">
      <c r="A21" s="2" t="s">
        <v>36</v>
      </c>
      <c r="B21" s="2" t="s">
        <v>40</v>
      </c>
      <c r="C21" s="2">
        <v>715</v>
      </c>
      <c r="D21" s="2">
        <v>600</v>
      </c>
      <c r="E21" s="2"/>
    </row>
    <row r="22" spans="1:5" ht="15">
      <c r="A22" s="2"/>
      <c r="B22" s="2" t="s">
        <v>71</v>
      </c>
      <c r="C22" s="2">
        <v>11.9</v>
      </c>
      <c r="D22" s="2">
        <v>52.2</v>
      </c>
      <c r="E22" s="2"/>
    </row>
    <row r="23" spans="1:5" ht="15">
      <c r="A23" s="2" t="s">
        <v>13</v>
      </c>
      <c r="B23" s="2"/>
      <c r="C23" s="2"/>
      <c r="D23" s="2"/>
      <c r="E23" s="2"/>
    </row>
    <row r="24" spans="1:5" ht="15">
      <c r="A24" s="2" t="s">
        <v>11</v>
      </c>
      <c r="B24" s="2" t="s">
        <v>12</v>
      </c>
      <c r="C24" s="2"/>
      <c r="D24" s="2">
        <v>80</v>
      </c>
      <c r="E24" s="2"/>
    </row>
    <row r="25" spans="1:5" ht="15">
      <c r="A25" s="2"/>
      <c r="B25" s="2"/>
      <c r="C25" s="2"/>
      <c r="D25" s="2"/>
      <c r="E25" s="2"/>
    </row>
    <row r="26" spans="1:5" ht="15">
      <c r="A26" s="2" t="s">
        <v>14</v>
      </c>
      <c r="B26" s="2" t="s">
        <v>50</v>
      </c>
      <c r="C26" s="2" t="s">
        <v>15</v>
      </c>
      <c r="D26" s="2">
        <v>8000</v>
      </c>
      <c r="E26" s="2"/>
    </row>
    <row r="27" spans="1:4" ht="15">
      <c r="A27" s="2" t="s">
        <v>48</v>
      </c>
      <c r="B27" s="2"/>
      <c r="C27" s="2" t="s">
        <v>16</v>
      </c>
      <c r="D27" s="2"/>
    </row>
    <row r="28" spans="1:4" ht="15">
      <c r="A28" s="2"/>
      <c r="B28" s="2"/>
      <c r="C28" s="2" t="s">
        <v>17</v>
      </c>
      <c r="D28" s="2"/>
    </row>
    <row r="29" spans="1:4" ht="15">
      <c r="A29" s="2" t="s">
        <v>18</v>
      </c>
      <c r="B29" s="2"/>
      <c r="C29" s="2" t="s">
        <v>19</v>
      </c>
      <c r="D29" s="2" t="s">
        <v>20</v>
      </c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00390625" style="0" customWidth="1"/>
    <col min="2" max="2" width="7.8515625" style="0" customWidth="1"/>
    <col min="3" max="3" width="18.7109375" style="0" customWidth="1"/>
    <col min="4" max="4" width="20.7109375" style="0" customWidth="1"/>
  </cols>
  <sheetData>
    <row r="1" ht="23.25">
      <c r="A1" s="1" t="s">
        <v>0</v>
      </c>
    </row>
    <row r="2" spans="1:7" ht="15">
      <c r="A2" s="2" t="s">
        <v>35</v>
      </c>
      <c r="B2" s="2"/>
      <c r="C2" s="2"/>
      <c r="D2" s="2"/>
      <c r="E2" s="2"/>
      <c r="F2" s="2"/>
      <c r="G2" s="2"/>
    </row>
    <row r="3" spans="1:7" ht="15">
      <c r="A3" s="2" t="s">
        <v>21</v>
      </c>
      <c r="B3" s="2"/>
      <c r="C3" s="2"/>
      <c r="D3" s="2"/>
      <c r="E3" s="2"/>
      <c r="F3" s="2"/>
      <c r="G3" s="2"/>
    </row>
    <row r="4" spans="1:7" ht="15">
      <c r="A4" s="2" t="s">
        <v>39</v>
      </c>
      <c r="B4" s="2"/>
      <c r="C4" s="2"/>
      <c r="D4" s="2"/>
      <c r="E4" s="2"/>
      <c r="F4" s="2"/>
      <c r="G4" s="2"/>
    </row>
    <row r="5" spans="1:7" ht="15">
      <c r="A5" s="2" t="s">
        <v>55</v>
      </c>
      <c r="B5" s="2"/>
      <c r="C5" s="2"/>
      <c r="D5" s="2"/>
      <c r="E5" s="2"/>
      <c r="F5" s="2"/>
      <c r="G5" s="2"/>
    </row>
    <row r="6" spans="1:7" ht="15">
      <c r="A6" s="2" t="s">
        <v>56</v>
      </c>
      <c r="B6" s="2"/>
      <c r="C6" s="2"/>
      <c r="D6" s="2"/>
      <c r="E6" s="2"/>
      <c r="F6" s="2"/>
      <c r="G6" s="2"/>
    </row>
    <row r="7" spans="1:7" ht="15.75">
      <c r="A7" s="3" t="s">
        <v>22</v>
      </c>
      <c r="B7" s="2"/>
      <c r="C7" s="2"/>
      <c r="D7" s="2"/>
      <c r="E7" s="2"/>
      <c r="F7" s="2"/>
      <c r="G7" s="2"/>
    </row>
    <row r="8" spans="1:7" ht="15.75">
      <c r="A8" s="3" t="s">
        <v>51</v>
      </c>
      <c r="B8" s="2">
        <v>3</v>
      </c>
      <c r="C8" s="2" t="s">
        <v>4</v>
      </c>
      <c r="D8" s="2" t="s">
        <v>53</v>
      </c>
      <c r="E8" s="2"/>
      <c r="F8" s="2"/>
      <c r="G8" s="2"/>
    </row>
    <row r="9" spans="1:7" ht="15.75">
      <c r="A9" s="3" t="s">
        <v>57</v>
      </c>
      <c r="B9" s="2" t="s">
        <v>52</v>
      </c>
      <c r="C9" s="2">
        <v>60</v>
      </c>
      <c r="D9" s="2">
        <v>12</v>
      </c>
      <c r="E9" s="2"/>
      <c r="F9" s="2"/>
      <c r="G9" s="2"/>
    </row>
    <row r="10" spans="1:7" ht="15">
      <c r="A10" s="2" t="s">
        <v>58</v>
      </c>
      <c r="B10" s="2" t="s">
        <v>52</v>
      </c>
      <c r="C10" s="2">
        <v>57</v>
      </c>
      <c r="D10" s="2">
        <v>9</v>
      </c>
      <c r="E10" s="2"/>
      <c r="F10" s="2"/>
      <c r="G10" s="2"/>
    </row>
    <row r="11" spans="1:7" ht="15.75">
      <c r="A11" s="3" t="s">
        <v>29</v>
      </c>
      <c r="B11" s="2" t="s">
        <v>33</v>
      </c>
      <c r="C11" s="2">
        <v>273</v>
      </c>
      <c r="D11" s="2">
        <v>273</v>
      </c>
      <c r="E11" s="2"/>
      <c r="F11" s="2"/>
      <c r="G11" s="2"/>
    </row>
    <row r="12" spans="1:7" ht="15">
      <c r="A12" s="2" t="s">
        <v>24</v>
      </c>
      <c r="B12" s="2" t="s">
        <v>25</v>
      </c>
      <c r="C12" s="2">
        <v>1092</v>
      </c>
      <c r="D12" s="2">
        <v>1092</v>
      </c>
      <c r="E12" s="2"/>
      <c r="F12" s="2"/>
      <c r="G12" s="2"/>
    </row>
    <row r="13" spans="1:7" ht="15">
      <c r="A13" s="2" t="s">
        <v>26</v>
      </c>
      <c r="B13" s="2" t="s">
        <v>32</v>
      </c>
      <c r="C13" s="2">
        <f>3*C9/1000*C12</f>
        <v>196.56</v>
      </c>
      <c r="D13" s="4">
        <f>3*D9/1000*D12</f>
        <v>39.312</v>
      </c>
      <c r="E13" s="2"/>
      <c r="F13" s="2"/>
      <c r="G13" s="2"/>
    </row>
    <row r="14" spans="1:7" ht="15">
      <c r="A14" s="2" t="s">
        <v>44</v>
      </c>
      <c r="B14" s="2" t="s">
        <v>32</v>
      </c>
      <c r="C14" s="4">
        <f>0.05*C13</f>
        <v>9.828000000000001</v>
      </c>
      <c r="D14" s="4">
        <f>0.25*D13</f>
        <v>9.828</v>
      </c>
      <c r="E14" s="2"/>
      <c r="F14" s="2"/>
      <c r="G14" s="2"/>
    </row>
    <row r="15" spans="1:4" ht="15">
      <c r="A15" s="2" t="s">
        <v>27</v>
      </c>
      <c r="B15" s="2" t="s">
        <v>23</v>
      </c>
      <c r="C15" s="4">
        <f>3*C10/1000*C12</f>
        <v>186.73200000000003</v>
      </c>
      <c r="D15" s="4">
        <f>3*D10/1000*D12</f>
        <v>29.483999999999998</v>
      </c>
    </row>
    <row r="16" spans="1:4" ht="15">
      <c r="A16" s="2" t="s">
        <v>42</v>
      </c>
      <c r="B16" s="2" t="s">
        <v>32</v>
      </c>
      <c r="C16" s="4">
        <f>C15/$B$17</f>
        <v>207.48000000000002</v>
      </c>
      <c r="D16" s="4">
        <f>D15/$B$17</f>
        <v>32.76</v>
      </c>
    </row>
    <row r="17" spans="1:4" ht="15.75">
      <c r="A17" s="2" t="s">
        <v>41</v>
      </c>
      <c r="B17" s="6">
        <v>0.9</v>
      </c>
      <c r="C17" s="2"/>
      <c r="D17" s="2"/>
    </row>
    <row r="18" spans="1:4" ht="15.75">
      <c r="A18" s="3" t="s">
        <v>47</v>
      </c>
      <c r="B18" s="2"/>
      <c r="C18" s="2"/>
      <c r="D18" s="3">
        <v>80</v>
      </c>
    </row>
    <row r="19" spans="1:4" ht="15.75">
      <c r="A19" s="3" t="s">
        <v>46</v>
      </c>
      <c r="B19" s="2"/>
      <c r="C19" s="2"/>
      <c r="D19" s="7">
        <f>(C13-D13-(C16-D16))/C13*100</f>
        <v>-8.888888888888907</v>
      </c>
    </row>
    <row r="20" spans="1:4" ht="15">
      <c r="A20" s="2"/>
      <c r="B20" s="2"/>
      <c r="C20" s="4"/>
      <c r="D20" s="4"/>
    </row>
    <row r="21" spans="1:4" ht="15.75">
      <c r="A21" s="3" t="s">
        <v>28</v>
      </c>
      <c r="B21" s="2" t="s">
        <v>33</v>
      </c>
      <c r="C21" s="2">
        <v>91</v>
      </c>
      <c r="D21" s="2">
        <v>91</v>
      </c>
    </row>
    <row r="22" spans="1:4" ht="15">
      <c r="A22" s="2" t="s">
        <v>30</v>
      </c>
      <c r="B22" s="2" t="s">
        <v>25</v>
      </c>
      <c r="C22" s="2">
        <f>1.5*91</f>
        <v>136.5</v>
      </c>
      <c r="D22" s="2">
        <f>1.5*91</f>
        <v>136.5</v>
      </c>
    </row>
    <row r="23" spans="1:4" ht="15">
      <c r="A23" s="2" t="s">
        <v>26</v>
      </c>
      <c r="B23" s="2" t="s">
        <v>32</v>
      </c>
      <c r="C23" s="2">
        <f>3*C9/1000*C22</f>
        <v>24.57</v>
      </c>
      <c r="D23" s="2">
        <f>3*D9/1000*D22</f>
        <v>4.914</v>
      </c>
    </row>
    <row r="24" spans="1:4" ht="15">
      <c r="A24" s="2" t="s">
        <v>44</v>
      </c>
      <c r="B24" s="2" t="s">
        <v>32</v>
      </c>
      <c r="C24" s="4">
        <f>0.05*C23</f>
        <v>1.2285000000000001</v>
      </c>
      <c r="D24" s="4">
        <f>0.25*D23</f>
        <v>1.2285</v>
      </c>
    </row>
    <row r="25" spans="1:4" ht="15">
      <c r="A25" s="2" t="s">
        <v>31</v>
      </c>
      <c r="B25" s="2" t="s">
        <v>23</v>
      </c>
      <c r="C25" s="4">
        <f>C23*0.95</f>
        <v>23.3415</v>
      </c>
      <c r="D25" s="4">
        <f>D23*0.75</f>
        <v>3.6854999999999998</v>
      </c>
    </row>
    <row r="26" spans="1:4" ht="15">
      <c r="A26" s="2"/>
      <c r="B26" s="2"/>
      <c r="C26" s="4"/>
      <c r="D26" s="4"/>
    </row>
    <row r="27" spans="1:4" ht="15.75">
      <c r="A27" s="3" t="s">
        <v>47</v>
      </c>
      <c r="B27" s="2"/>
      <c r="C27" s="2"/>
      <c r="D27" s="3">
        <v>80</v>
      </c>
    </row>
    <row r="28" spans="1:4" ht="15.75">
      <c r="A28" s="3" t="s">
        <v>46</v>
      </c>
      <c r="B28" s="2"/>
      <c r="C28" s="2"/>
      <c r="D28" s="7">
        <f>(C23-D23)/C23*100</f>
        <v>80</v>
      </c>
    </row>
    <row r="29" spans="1:4" ht="15">
      <c r="A29" s="2" t="s">
        <v>34</v>
      </c>
      <c r="B29" s="2" t="s">
        <v>23</v>
      </c>
      <c r="C29" s="4">
        <f>C13+C23</f>
        <v>221.13</v>
      </c>
      <c r="D29" s="4">
        <f>D13+D23</f>
        <v>44.226</v>
      </c>
    </row>
    <row r="30" spans="1:4" ht="15">
      <c r="A30" s="2" t="s">
        <v>38</v>
      </c>
      <c r="B30" s="2"/>
      <c r="C30" s="4"/>
      <c r="D30" s="4"/>
    </row>
    <row r="31" spans="1:4" ht="15">
      <c r="A31" s="2" t="s">
        <v>44</v>
      </c>
      <c r="B31" s="2" t="s">
        <v>23</v>
      </c>
      <c r="C31" s="4">
        <f>0.05*C29</f>
        <v>11.0565</v>
      </c>
      <c r="D31" s="4">
        <f>0.25*D29</f>
        <v>11.0565</v>
      </c>
    </row>
    <row r="32" spans="1:4" ht="15">
      <c r="A32" s="2" t="s">
        <v>37</v>
      </c>
      <c r="B32" s="2"/>
      <c r="C32" s="5">
        <f>(0.05*C29+C16-C23)/C29</f>
        <v>0.8771604938271607</v>
      </c>
      <c r="D32" s="5">
        <f>(0.25*D29+D16-D25)/D29</f>
        <v>0.9074074074074074</v>
      </c>
    </row>
    <row r="33" s="2" customFormat="1" ht="15">
      <c r="A33" s="2" t="s">
        <v>43</v>
      </c>
    </row>
    <row r="34" s="2" customFormat="1" ht="15"/>
    <row r="35" spans="1:4" s="2" customFormat="1" ht="15.75">
      <c r="A35" s="3" t="s">
        <v>47</v>
      </c>
      <c r="D35" s="3">
        <v>80</v>
      </c>
    </row>
    <row r="36" spans="1:4" s="2" customFormat="1" ht="15.75">
      <c r="A36" s="3" t="s">
        <v>46</v>
      </c>
      <c r="D36" s="7">
        <f>((1-C32)*C29-(1-D32)*D29)*100/C29</f>
        <v>10.432098765432082</v>
      </c>
    </row>
    <row r="37" spans="1:4" ht="15">
      <c r="A37" s="2" t="s">
        <v>45</v>
      </c>
      <c r="B37" s="2"/>
      <c r="C37" s="2"/>
      <c r="D37" s="2"/>
    </row>
    <row r="38" spans="1:4" ht="15">
      <c r="A38" s="2" t="s">
        <v>54</v>
      </c>
      <c r="B38" s="2"/>
      <c r="C38" s="2"/>
      <c r="D38" s="2"/>
    </row>
    <row r="39" ht="15">
      <c r="A39" s="2"/>
    </row>
  </sheetData>
  <printOptions gridLines="1"/>
  <pageMargins left="0.75" right="0.75" top="1" bottom="1" header="0.4921259845" footer="0.4921259845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9">
      <selection activeCell="E37" sqref="E37"/>
    </sheetView>
  </sheetViews>
  <sheetFormatPr defaultColWidth="11.421875" defaultRowHeight="12.75"/>
  <cols>
    <col min="1" max="1" width="31.00390625" style="0" customWidth="1"/>
    <col min="2" max="2" width="7.8515625" style="0" customWidth="1"/>
    <col min="3" max="3" width="18.7109375" style="0" customWidth="1"/>
    <col min="4" max="4" width="20.7109375" style="0" customWidth="1"/>
  </cols>
  <sheetData>
    <row r="1" ht="23.25">
      <c r="A1" s="1" t="s">
        <v>0</v>
      </c>
    </row>
    <row r="2" spans="1:7" ht="15">
      <c r="A2" s="2" t="s">
        <v>35</v>
      </c>
      <c r="B2" s="2"/>
      <c r="C2" s="2"/>
      <c r="D2" s="2"/>
      <c r="E2" s="2"/>
      <c r="F2" s="2"/>
      <c r="G2" s="2"/>
    </row>
    <row r="3" spans="1:7" ht="15">
      <c r="A3" s="2" t="s">
        <v>21</v>
      </c>
      <c r="B3" s="2"/>
      <c r="C3" s="2"/>
      <c r="D3" s="2"/>
      <c r="E3" s="2"/>
      <c r="F3" s="2"/>
      <c r="G3" s="2"/>
    </row>
    <row r="4" spans="1:7" ht="15">
      <c r="A4" s="2" t="s">
        <v>39</v>
      </c>
      <c r="B4" s="2"/>
      <c r="C4" s="2"/>
      <c r="D4" s="2"/>
      <c r="E4" s="2"/>
      <c r="F4" s="2"/>
      <c r="G4" s="2"/>
    </row>
    <row r="5" spans="1:7" ht="15">
      <c r="A5" s="2" t="s">
        <v>55</v>
      </c>
      <c r="B5" s="2"/>
      <c r="C5" s="2"/>
      <c r="D5" s="2"/>
      <c r="E5" s="2"/>
      <c r="F5" s="2"/>
      <c r="G5" s="2"/>
    </row>
    <row r="6" spans="1:7" ht="15">
      <c r="A6" s="2" t="s">
        <v>56</v>
      </c>
      <c r="B6" s="2"/>
      <c r="C6" s="2"/>
      <c r="D6" s="2"/>
      <c r="E6" s="2"/>
      <c r="F6" s="2"/>
      <c r="G6" s="2"/>
    </row>
    <row r="7" spans="1:7" ht="15.75">
      <c r="A7" s="3" t="s">
        <v>22</v>
      </c>
      <c r="B7" s="2"/>
      <c r="C7" s="2"/>
      <c r="D7" s="2"/>
      <c r="E7" s="2"/>
      <c r="F7" s="2"/>
      <c r="G7" s="2"/>
    </row>
    <row r="8" spans="1:7" ht="15.75">
      <c r="A8" s="3" t="s">
        <v>51</v>
      </c>
      <c r="B8" s="2">
        <v>3</v>
      </c>
      <c r="C8" s="2" t="s">
        <v>4</v>
      </c>
      <c r="D8" s="2" t="s">
        <v>53</v>
      </c>
      <c r="E8" s="2"/>
      <c r="F8" s="2"/>
      <c r="G8" s="2"/>
    </row>
    <row r="9" spans="1:7" ht="15.75">
      <c r="A9" s="3" t="s">
        <v>57</v>
      </c>
      <c r="B9" s="2" t="s">
        <v>52</v>
      </c>
      <c r="C9" s="2">
        <v>60</v>
      </c>
      <c r="D9" s="2">
        <v>12</v>
      </c>
      <c r="E9" s="2"/>
      <c r="F9" s="2"/>
      <c r="G9" s="2"/>
    </row>
    <row r="10" spans="1:7" ht="15">
      <c r="A10" s="2" t="s">
        <v>58</v>
      </c>
      <c r="B10" s="2" t="s">
        <v>52</v>
      </c>
      <c r="C10" s="2">
        <v>57</v>
      </c>
      <c r="D10" s="2">
        <v>9</v>
      </c>
      <c r="E10" s="2"/>
      <c r="F10" s="2"/>
      <c r="G10" s="2"/>
    </row>
    <row r="11" spans="1:7" ht="15.75">
      <c r="A11" s="3" t="s">
        <v>29</v>
      </c>
      <c r="B11" s="2" t="s">
        <v>33</v>
      </c>
      <c r="C11" s="2">
        <v>273</v>
      </c>
      <c r="D11" s="2">
        <v>273</v>
      </c>
      <c r="E11" s="2"/>
      <c r="F11" s="2"/>
      <c r="G11" s="2"/>
    </row>
    <row r="12" spans="1:7" ht="15">
      <c r="A12" s="2" t="s">
        <v>24</v>
      </c>
      <c r="B12" s="2" t="s">
        <v>25</v>
      </c>
      <c r="C12" s="2">
        <v>1092</v>
      </c>
      <c r="D12" s="2">
        <v>1092</v>
      </c>
      <c r="E12" s="2"/>
      <c r="F12" s="2"/>
      <c r="G12" s="2"/>
    </row>
    <row r="13" spans="1:7" ht="15">
      <c r="A13" s="2" t="s">
        <v>26</v>
      </c>
      <c r="B13" s="2" t="s">
        <v>32</v>
      </c>
      <c r="C13" s="2">
        <f>3*C9/1000*C12</f>
        <v>196.56</v>
      </c>
      <c r="D13" s="4">
        <f>3*D9/1000*D12</f>
        <v>39.312</v>
      </c>
      <c r="E13" s="2"/>
      <c r="F13" s="2"/>
      <c r="G13" s="2"/>
    </row>
    <row r="14" spans="1:7" ht="15">
      <c r="A14" s="2" t="s">
        <v>44</v>
      </c>
      <c r="B14" s="2" t="s">
        <v>32</v>
      </c>
      <c r="C14" s="4">
        <f>0.05*C13</f>
        <v>9.828000000000001</v>
      </c>
      <c r="D14" s="4">
        <f>0.25*D13</f>
        <v>9.828</v>
      </c>
      <c r="E14" s="2"/>
      <c r="F14" s="2"/>
      <c r="G14" s="2"/>
    </row>
    <row r="15" spans="1:4" ht="15">
      <c r="A15" s="2" t="s">
        <v>27</v>
      </c>
      <c r="B15" s="2" t="s">
        <v>23</v>
      </c>
      <c r="C15" s="4">
        <f>3*C10/1000*C12</f>
        <v>186.73200000000003</v>
      </c>
      <c r="D15" s="4">
        <f>3*D10/1000*D12</f>
        <v>29.483999999999998</v>
      </c>
    </row>
    <row r="16" spans="1:4" ht="15">
      <c r="A16" s="2" t="s">
        <v>42</v>
      </c>
      <c r="B16" s="2" t="s">
        <v>32</v>
      </c>
      <c r="C16" s="4">
        <f>C15/$B$17</f>
        <v>217.13023255813957</v>
      </c>
      <c r="D16" s="4">
        <f>D15/$B$17</f>
        <v>34.283720930232555</v>
      </c>
    </row>
    <row r="17" spans="1:4" ht="15.75">
      <c r="A17" s="2" t="s">
        <v>41</v>
      </c>
      <c r="B17" s="6">
        <v>0.86</v>
      </c>
      <c r="C17" s="2"/>
      <c r="D17" s="2"/>
    </row>
    <row r="18" spans="1:4" ht="15.75">
      <c r="A18" s="3" t="s">
        <v>47</v>
      </c>
      <c r="B18" s="2"/>
      <c r="C18" s="2"/>
      <c r="D18" s="3">
        <v>80</v>
      </c>
    </row>
    <row r="19" spans="1:5" ht="15.75">
      <c r="A19" s="3" t="s">
        <v>46</v>
      </c>
      <c r="B19" s="2"/>
      <c r="C19" s="2"/>
      <c r="D19" s="7">
        <f>(C13-D13-(C16-D16))/C13*100</f>
        <v>-13.023255813953508</v>
      </c>
      <c r="E19" t="s">
        <v>76</v>
      </c>
    </row>
    <row r="20" spans="1:4" ht="15">
      <c r="A20" s="2"/>
      <c r="B20" s="2"/>
      <c r="C20" s="4"/>
      <c r="D20" s="4"/>
    </row>
    <row r="21" spans="1:4" ht="15.75">
      <c r="A21" s="3" t="s">
        <v>28</v>
      </c>
      <c r="B21" s="2" t="s">
        <v>33</v>
      </c>
      <c r="C21" s="2">
        <v>91</v>
      </c>
      <c r="D21" s="2">
        <v>91</v>
      </c>
    </row>
    <row r="22" spans="1:4" ht="15">
      <c r="A22" s="2" t="s">
        <v>30</v>
      </c>
      <c r="B22" s="2" t="s">
        <v>25</v>
      </c>
      <c r="C22" s="2">
        <f>1.5*91</f>
        <v>136.5</v>
      </c>
      <c r="D22" s="2">
        <f>1.5*91</f>
        <v>136.5</v>
      </c>
    </row>
    <row r="23" spans="1:6" ht="15">
      <c r="A23" s="2" t="s">
        <v>26</v>
      </c>
      <c r="B23" s="2" t="s">
        <v>32</v>
      </c>
      <c r="C23" s="2">
        <f>3*C9/1000*C22</f>
        <v>24.57</v>
      </c>
      <c r="D23" s="4">
        <f>3*D9/1000*D22</f>
        <v>4.914</v>
      </c>
      <c r="F23" s="11"/>
    </row>
    <row r="24" spans="1:4" ht="15">
      <c r="A24" s="2" t="s">
        <v>44</v>
      </c>
      <c r="B24" s="2" t="s">
        <v>32</v>
      </c>
      <c r="C24" s="4">
        <f>0.05*C23</f>
        <v>1.2285000000000001</v>
      </c>
      <c r="D24" s="4">
        <f>0.25*D23</f>
        <v>1.2285</v>
      </c>
    </row>
    <row r="25" spans="1:4" ht="15">
      <c r="A25" s="2" t="s">
        <v>31</v>
      </c>
      <c r="B25" s="2" t="s">
        <v>23</v>
      </c>
      <c r="C25" s="4">
        <f>C23*0.95</f>
        <v>23.3415</v>
      </c>
      <c r="D25" s="4">
        <f>D23*0.75</f>
        <v>3.6854999999999998</v>
      </c>
    </row>
    <row r="26" spans="1:4" ht="15">
      <c r="A26" s="2"/>
      <c r="B26" s="2"/>
      <c r="C26" s="4"/>
      <c r="D26" s="4"/>
    </row>
    <row r="27" spans="1:4" ht="15.75">
      <c r="A27" s="3" t="s">
        <v>47</v>
      </c>
      <c r="B27" s="2"/>
      <c r="C27" s="2"/>
      <c r="D27" s="3">
        <v>80</v>
      </c>
    </row>
    <row r="28" spans="1:5" ht="15.75">
      <c r="A28" s="3" t="s">
        <v>46</v>
      </c>
      <c r="B28" s="2"/>
      <c r="C28" s="2"/>
      <c r="D28" s="7">
        <f>(C23-D23)/C23*100</f>
        <v>80</v>
      </c>
      <c r="E28" t="s">
        <v>77</v>
      </c>
    </row>
    <row r="29" spans="1:4" ht="15.75">
      <c r="A29" s="3"/>
      <c r="B29" s="2"/>
      <c r="C29" s="2"/>
      <c r="D29" s="7"/>
    </row>
    <row r="30" spans="1:4" ht="15">
      <c r="A30" s="2" t="s">
        <v>34</v>
      </c>
      <c r="B30" s="2" t="s">
        <v>23</v>
      </c>
      <c r="C30" s="4">
        <f>C13+C23</f>
        <v>221.13</v>
      </c>
      <c r="D30" s="4">
        <f>D13+D23</f>
        <v>44.226</v>
      </c>
    </row>
    <row r="31" spans="1:4" ht="15">
      <c r="A31" s="2" t="s">
        <v>38</v>
      </c>
      <c r="B31" s="2"/>
      <c r="C31" s="4"/>
      <c r="D31" s="4"/>
    </row>
    <row r="32" spans="1:4" ht="15">
      <c r="A32" s="2" t="s">
        <v>44</v>
      </c>
      <c r="B32" s="2" t="s">
        <v>23</v>
      </c>
      <c r="C32" s="4">
        <f>0.05*C30</f>
        <v>11.0565</v>
      </c>
      <c r="D32" s="4">
        <f>0.25*D30</f>
        <v>11.0565</v>
      </c>
    </row>
    <row r="33" spans="1:4" ht="15">
      <c r="A33" s="2" t="s">
        <v>37</v>
      </c>
      <c r="B33" s="2"/>
      <c r="C33" s="5">
        <f>(0.05*C30+C16-C23)/C30</f>
        <v>0.9208010335917315</v>
      </c>
      <c r="D33" s="5">
        <f>(0.25*D30+D16-D25)/D30</f>
        <v>0.9418604651162791</v>
      </c>
    </row>
    <row r="34" s="2" customFormat="1" ht="15">
      <c r="A34" s="2" t="s">
        <v>43</v>
      </c>
    </row>
    <row r="35" s="2" customFormat="1" ht="15"/>
    <row r="36" spans="1:4" s="2" customFormat="1" ht="15.75">
      <c r="A36" s="3" t="s">
        <v>47</v>
      </c>
      <c r="D36" s="3">
        <v>80</v>
      </c>
    </row>
    <row r="37" spans="1:5" s="2" customFormat="1" ht="15.75">
      <c r="A37" s="3" t="s">
        <v>46</v>
      </c>
      <c r="D37" s="7">
        <f>((1-C33)*C30-(1-D33)*D30)*100/C30</f>
        <v>6.757105943152432</v>
      </c>
      <c r="E37" s="2" t="s">
        <v>78</v>
      </c>
    </row>
    <row r="38" ht="15">
      <c r="A38" s="2" t="s">
        <v>45</v>
      </c>
    </row>
    <row r="39" ht="15">
      <c r="A39" s="2" t="s">
        <v>54</v>
      </c>
    </row>
  </sheetData>
  <printOptions gridLines="1"/>
  <pageMargins left="0.75" right="0.75" top="1" bottom="1" header="0.4921259845" footer="0.4921259845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Kuhlow Peter</dc:creator>
  <cp:keywords/>
  <dc:description/>
  <cp:lastModifiedBy>Pich</cp:lastModifiedBy>
  <cp:lastPrinted>2011-02-16T20:21:26Z</cp:lastPrinted>
  <dcterms:created xsi:type="dcterms:W3CDTF">2011-02-16T17:06:34Z</dcterms:created>
  <dcterms:modified xsi:type="dcterms:W3CDTF">2011-02-23T18:57:53Z</dcterms:modified>
  <cp:category/>
  <cp:version/>
  <cp:contentType/>
  <cp:contentStatus/>
</cp:coreProperties>
</file>